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gliosr\Desktop\FinallyDoneDoubleCheckBrightspace\"/>
    </mc:Choice>
  </mc:AlternateContent>
  <xr:revisionPtr revIDLastSave="0" documentId="13_ncr:1_{02093EF6-D576-456C-B176-07E830FC7267}" xr6:coauthVersionLast="47" xr6:coauthVersionMax="47" xr10:uidLastSave="{00000000-0000-0000-0000-000000000000}"/>
  <bookViews>
    <workbookView xWindow="-120" yWindow="-120" windowWidth="21840" windowHeight="13020" xr2:uid="{C89C7966-5BEE-49B5-A369-04D104C038A1}"/>
  </bookViews>
  <sheets>
    <sheet name="Cash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2" i="1" l="1"/>
  <c r="H62" i="1" s="1"/>
  <c r="H61" i="1"/>
  <c r="F61" i="1"/>
  <c r="F58" i="1"/>
  <c r="H57" i="1"/>
  <c r="F56" i="1"/>
  <c r="H56" i="1" s="1"/>
  <c r="F55" i="1"/>
  <c r="H55" i="1" s="1"/>
  <c r="F54" i="1"/>
  <c r="H54" i="1" s="1"/>
  <c r="H53" i="1"/>
  <c r="F53" i="1"/>
  <c r="F52" i="1"/>
  <c r="H52" i="1" s="1"/>
  <c r="H51" i="1"/>
  <c r="F51" i="1"/>
  <c r="H50" i="1"/>
  <c r="H59" i="1" s="1"/>
  <c r="F50" i="1"/>
  <c r="F59" i="1" s="1"/>
  <c r="B47" i="1"/>
  <c r="B46" i="1"/>
  <c r="H47" i="1" s="1"/>
  <c r="F45" i="1"/>
  <c r="F48" i="1" s="1"/>
  <c r="B45" i="1"/>
  <c r="B44" i="1"/>
  <c r="F42" i="1"/>
  <c r="C23" i="1"/>
  <c r="F60" i="1" l="1"/>
  <c r="F63" i="1" s="1"/>
  <c r="H42" i="1" s="1"/>
  <c r="H48" i="1" s="1"/>
  <c r="H60" i="1" s="1"/>
  <c r="H63" i="1" s="1"/>
  <c r="C22" i="1"/>
  <c r="B11" i="1"/>
  <c r="C28" i="1" l="1"/>
  <c r="C27" i="1"/>
  <c r="C21" i="1"/>
  <c r="B13" i="1"/>
  <c r="B12" i="1"/>
  <c r="B10" i="1"/>
  <c r="C13" i="1" l="1"/>
  <c r="C26" i="1"/>
  <c r="C25" i="1"/>
  <c r="C24" i="1"/>
  <c r="B16" i="1"/>
  <c r="C29" i="1" l="1"/>
</calcChain>
</file>

<file path=xl/sharedStrings.xml><?xml version="1.0" encoding="utf-8"?>
<sst xmlns="http://schemas.openxmlformats.org/spreadsheetml/2006/main" count="45" uniqueCount="40">
  <si>
    <t xml:space="preserve">Success Center Practice Sheet </t>
  </si>
  <si>
    <t>Accounting 105</t>
  </si>
  <si>
    <t xml:space="preserve">Estimated payments: </t>
  </si>
  <si>
    <t xml:space="preserve">Cash Budget - Olsen's Equipment Rental </t>
  </si>
  <si>
    <t>Total available cash</t>
  </si>
  <si>
    <t xml:space="preserve">utilities </t>
  </si>
  <si>
    <t xml:space="preserve">transportation costs </t>
  </si>
  <si>
    <t xml:space="preserve">rent </t>
  </si>
  <si>
    <t xml:space="preserve">equipment </t>
  </si>
  <si>
    <t xml:space="preserve">savings </t>
  </si>
  <si>
    <t xml:space="preserve">insurance </t>
  </si>
  <si>
    <t>supplies</t>
  </si>
  <si>
    <t>design consultant fees</t>
  </si>
  <si>
    <t xml:space="preserve">Less: total estimated payments </t>
  </si>
  <si>
    <t xml:space="preserve">Excess (deficiency) of available cash over payments </t>
  </si>
  <si>
    <t>interest on loan</t>
  </si>
  <si>
    <t>Rent</t>
  </si>
  <si>
    <t>Loan payment (monthly)</t>
  </si>
  <si>
    <t xml:space="preserve">Utilities </t>
  </si>
  <si>
    <t>Transportation costs</t>
  </si>
  <si>
    <t xml:space="preserve">Equipment </t>
  </si>
  <si>
    <t>Savings</t>
  </si>
  <si>
    <t>Insurance</t>
  </si>
  <si>
    <t>Supplies</t>
  </si>
  <si>
    <t xml:space="preserve">Estimated receipts: </t>
  </si>
  <si>
    <t>c) One-time payment to design consultant of $225.00 on 10/1/21.</t>
  </si>
  <si>
    <t>Balance in cash as of October 1 is:</t>
  </si>
  <si>
    <t>Amount of 7% 10-year loan to purchase land, taken on 10/1/2021</t>
  </si>
  <si>
    <t xml:space="preserve">d) In October, increase utilities 1%, transportation costs 2%, and supplies 5%. </t>
  </si>
  <si>
    <t>Instructions:  With the given information, prepare a cash budget for the months of</t>
  </si>
  <si>
    <t xml:space="preserve">October and November 2021 for Olsen's Equipment Rental. </t>
  </si>
  <si>
    <t>a) Make a payment of interest on the installment loan on 11/30/21.</t>
  </si>
  <si>
    <t>October</t>
  </si>
  <si>
    <t>November</t>
  </si>
  <si>
    <t>For the months of October 1-November 30, 2021</t>
  </si>
  <si>
    <t>Less: Loan payment</t>
  </si>
  <si>
    <t>Add: Borrowing</t>
  </si>
  <si>
    <t>Ending cash balance</t>
  </si>
  <si>
    <t>Beginning cash balance</t>
  </si>
  <si>
    <t>b) Minimum beginning cash balance $2,500.00.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</si>
</sst>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;@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165" fontId="0" fillId="0" borderId="0" xfId="0" applyNumberFormat="1" applyAlignment="1"/>
    <xf numFmtId="0" fontId="0" fillId="0" borderId="1" xfId="0" applyBorder="1"/>
    <xf numFmtId="44" fontId="0" fillId="0" borderId="0" xfId="0" applyNumberFormat="1"/>
    <xf numFmtId="44" fontId="0" fillId="0" borderId="0" xfId="0" applyNumberFormat="1" applyAlignment="1"/>
    <xf numFmtId="44" fontId="0" fillId="0" borderId="1" xfId="0" applyNumberFormat="1" applyBorder="1"/>
    <xf numFmtId="44" fontId="0" fillId="0" borderId="1" xfId="0" applyNumberFormat="1" applyBorder="1" applyAlignment="1"/>
    <xf numFmtId="14" fontId="0" fillId="0" borderId="0" xfId="0" applyNumberFormat="1"/>
    <xf numFmtId="2" fontId="0" fillId="0" borderId="0" xfId="0" applyNumberFormat="1"/>
    <xf numFmtId="44" fontId="0" fillId="0" borderId="0" xfId="0" applyNumberFormat="1" applyBorder="1"/>
    <xf numFmtId="43" fontId="0" fillId="0" borderId="0" xfId="0" applyNumberFormat="1" applyBorder="1"/>
    <xf numFmtId="164" fontId="0" fillId="0" borderId="1" xfId="0" applyNumberFormat="1" applyBorder="1"/>
    <xf numFmtId="10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0" applyNumberFormat="1" applyBorder="1" applyAlignment="1">
      <alignment horizontal="right"/>
    </xf>
    <xf numFmtId="43" fontId="0" fillId="0" borderId="0" xfId="0" applyNumberFormat="1"/>
    <xf numFmtId="43" fontId="0" fillId="0" borderId="0" xfId="0" applyNumberFormat="1" applyBorder="1" applyAlignment="1">
      <alignment horizontal="center"/>
    </xf>
    <xf numFmtId="43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F5B3-EFE7-4963-988A-6A1CCAF366D0}">
  <sheetPr>
    <pageSetUpPr fitToPage="1"/>
  </sheetPr>
  <dimension ref="A2:I63"/>
  <sheetViews>
    <sheetView tabSelected="1" workbookViewId="0">
      <selection activeCell="J50" sqref="J50"/>
    </sheetView>
  </sheetViews>
  <sheetFormatPr defaultRowHeight="15" x14ac:dyDescent="0.25"/>
  <cols>
    <col min="1" max="1" width="12" customWidth="1"/>
    <col min="2" max="2" width="12.5703125" bestFit="1" customWidth="1"/>
    <col min="3" max="3" width="10.7109375" customWidth="1"/>
    <col min="4" max="4" width="10.5703125" bestFit="1" customWidth="1"/>
    <col min="6" max="6" width="10.85546875" customWidth="1"/>
    <col min="8" max="8" width="10.5703125" bestFit="1" customWidth="1"/>
  </cols>
  <sheetData>
    <row r="2" spans="1:8" ht="18.75" x14ac:dyDescent="0.3">
      <c r="A2" s="20" t="s">
        <v>0</v>
      </c>
      <c r="B2" s="20"/>
      <c r="C2" s="20"/>
      <c r="D2" s="20"/>
      <c r="E2" s="20"/>
      <c r="F2" s="20"/>
      <c r="G2" s="20"/>
      <c r="H2" s="20"/>
    </row>
    <row r="3" spans="1:8" ht="18.75" x14ac:dyDescent="0.3">
      <c r="A3" s="20" t="s">
        <v>1</v>
      </c>
      <c r="B3" s="20"/>
      <c r="C3" s="20"/>
      <c r="D3" s="20"/>
      <c r="E3" s="20"/>
      <c r="F3" s="20"/>
      <c r="G3" s="20"/>
      <c r="H3" s="20"/>
    </row>
    <row r="4" spans="1:8" ht="18.75" x14ac:dyDescent="0.3">
      <c r="A4" s="20" t="s">
        <v>3</v>
      </c>
      <c r="B4" s="20"/>
      <c r="C4" s="20"/>
      <c r="D4" s="20"/>
      <c r="E4" s="20"/>
      <c r="F4" s="20"/>
      <c r="G4" s="20"/>
      <c r="H4" s="20"/>
    </row>
    <row r="6" spans="1:8" x14ac:dyDescent="0.25">
      <c r="A6" t="s">
        <v>29</v>
      </c>
    </row>
    <row r="7" spans="1:8" x14ac:dyDescent="0.25">
      <c r="A7" t="s">
        <v>30</v>
      </c>
    </row>
    <row r="9" spans="1:8" x14ac:dyDescent="0.25">
      <c r="A9" t="s">
        <v>24</v>
      </c>
    </row>
    <row r="10" spans="1:8" x14ac:dyDescent="0.25">
      <c r="A10" s="2">
        <v>44475</v>
      </c>
      <c r="B10" s="5">
        <f>2156.02</f>
        <v>2156.02</v>
      </c>
      <c r="C10" s="1"/>
      <c r="D10" s="13"/>
    </row>
    <row r="11" spans="1:8" x14ac:dyDescent="0.25">
      <c r="A11" s="2">
        <v>44489</v>
      </c>
      <c r="B11" s="5">
        <f>2812.59</f>
        <v>2812.59</v>
      </c>
      <c r="C11" s="1"/>
      <c r="D11" s="13"/>
    </row>
    <row r="12" spans="1:8" x14ac:dyDescent="0.25">
      <c r="A12" s="2">
        <v>44506</v>
      </c>
      <c r="B12" s="5">
        <f>1697.4</f>
        <v>1697.4</v>
      </c>
      <c r="C12" s="1"/>
      <c r="D12" s="13"/>
    </row>
    <row r="13" spans="1:8" x14ac:dyDescent="0.25">
      <c r="A13" s="2">
        <v>44517</v>
      </c>
      <c r="B13" s="7">
        <f>2260.56</f>
        <v>2260.56</v>
      </c>
      <c r="C13" s="6">
        <f>SUM(B10:B13)</f>
        <v>8926.57</v>
      </c>
      <c r="D13" s="13"/>
      <c r="E13" s="13"/>
    </row>
    <row r="15" spans="1:8" x14ac:dyDescent="0.25">
      <c r="A15" t="s">
        <v>27</v>
      </c>
    </row>
    <row r="16" spans="1:8" x14ac:dyDescent="0.25">
      <c r="A16" s="8"/>
      <c r="B16" s="4">
        <f>150000</f>
        <v>150000</v>
      </c>
      <c r="C16" s="1"/>
    </row>
    <row r="18" spans="1:8" x14ac:dyDescent="0.25">
      <c r="A18" t="s">
        <v>26</v>
      </c>
      <c r="D18" s="4">
        <v>6011.44</v>
      </c>
    </row>
    <row r="19" spans="1:8" x14ac:dyDescent="0.25">
      <c r="H19" s="9"/>
    </row>
    <row r="20" spans="1:8" x14ac:dyDescent="0.25">
      <c r="A20" t="s">
        <v>2</v>
      </c>
      <c r="H20" s="9"/>
    </row>
    <row r="21" spans="1:8" x14ac:dyDescent="0.25">
      <c r="A21" t="s">
        <v>17</v>
      </c>
      <c r="C21" s="1">
        <f>1450</f>
        <v>1450</v>
      </c>
      <c r="F21" s="9"/>
      <c r="G21" s="9"/>
    </row>
    <row r="22" spans="1:8" x14ac:dyDescent="0.25">
      <c r="A22" t="s">
        <v>18</v>
      </c>
      <c r="C22" s="1">
        <f>410.84</f>
        <v>410.84</v>
      </c>
      <c r="F22" s="9"/>
      <c r="G22" s="9"/>
    </row>
    <row r="23" spans="1:8" x14ac:dyDescent="0.25">
      <c r="A23" t="s">
        <v>19</v>
      </c>
      <c r="C23" s="1">
        <f>100</f>
        <v>100</v>
      </c>
    </row>
    <row r="24" spans="1:8" x14ac:dyDescent="0.25">
      <c r="A24" t="s">
        <v>16</v>
      </c>
      <c r="C24" s="1">
        <f>900</f>
        <v>900</v>
      </c>
    </row>
    <row r="25" spans="1:8" x14ac:dyDescent="0.25">
      <c r="A25" t="s">
        <v>20</v>
      </c>
      <c r="B25" s="10"/>
      <c r="C25" s="1">
        <f>150</f>
        <v>150</v>
      </c>
    </row>
    <row r="26" spans="1:8" x14ac:dyDescent="0.25">
      <c r="A26" t="s">
        <v>21</v>
      </c>
      <c r="B26" s="11"/>
      <c r="C26" s="1">
        <f>550</f>
        <v>550</v>
      </c>
    </row>
    <row r="27" spans="1:8" x14ac:dyDescent="0.25">
      <c r="A27" t="s">
        <v>22</v>
      </c>
      <c r="B27" s="11"/>
      <c r="C27" s="1">
        <f>295</f>
        <v>295</v>
      </c>
    </row>
    <row r="28" spans="1:8" x14ac:dyDescent="0.25">
      <c r="A28" t="s">
        <v>23</v>
      </c>
      <c r="B28" s="11"/>
      <c r="C28" s="12">
        <f>65</f>
        <v>65</v>
      </c>
      <c r="D28" s="3"/>
      <c r="H28" s="9"/>
    </row>
    <row r="29" spans="1:8" x14ac:dyDescent="0.25">
      <c r="B29" s="11"/>
      <c r="C29" s="1">
        <f>SUM(C21:C28)</f>
        <v>3920.84</v>
      </c>
    </row>
    <row r="30" spans="1:8" x14ac:dyDescent="0.25">
      <c r="B30" s="11"/>
      <c r="F30" s="9"/>
    </row>
    <row r="31" spans="1:8" x14ac:dyDescent="0.25">
      <c r="A31" t="s">
        <v>31</v>
      </c>
      <c r="H31" s="9"/>
    </row>
    <row r="32" spans="1:8" x14ac:dyDescent="0.25">
      <c r="A32" t="s">
        <v>39</v>
      </c>
      <c r="F32" s="9"/>
    </row>
    <row r="33" spans="1:8" x14ac:dyDescent="0.25">
      <c r="A33" t="s">
        <v>25</v>
      </c>
      <c r="F33" s="9"/>
    </row>
    <row r="34" spans="1:8" x14ac:dyDescent="0.25">
      <c r="A34" t="s">
        <v>28</v>
      </c>
    </row>
    <row r="36" spans="1:8" x14ac:dyDescent="0.25">
      <c r="A36" s="21" t="s">
        <v>0</v>
      </c>
      <c r="B36" s="21"/>
      <c r="C36" s="21"/>
      <c r="D36" s="21"/>
      <c r="E36" s="21"/>
      <c r="F36" s="21"/>
      <c r="G36" s="21"/>
      <c r="H36" s="21"/>
    </row>
    <row r="37" spans="1:8" x14ac:dyDescent="0.25">
      <c r="A37" s="21" t="s">
        <v>1</v>
      </c>
      <c r="B37" s="21"/>
      <c r="C37" s="21"/>
      <c r="D37" s="21"/>
      <c r="E37" s="21"/>
      <c r="F37" s="21"/>
      <c r="G37" s="21"/>
      <c r="H37" s="21"/>
    </row>
    <row r="38" spans="1:8" x14ac:dyDescent="0.25">
      <c r="A38" s="21" t="s">
        <v>3</v>
      </c>
      <c r="B38" s="21"/>
      <c r="C38" s="21"/>
      <c r="D38" s="21"/>
      <c r="E38" s="21"/>
      <c r="F38" s="21"/>
      <c r="G38" s="21"/>
      <c r="H38" s="21"/>
    </row>
    <row r="39" spans="1:8" x14ac:dyDescent="0.25">
      <c r="A39" s="21" t="s">
        <v>34</v>
      </c>
      <c r="B39" s="21"/>
      <c r="C39" s="21"/>
      <c r="D39" s="21"/>
      <c r="E39" s="21"/>
      <c r="F39" s="21"/>
      <c r="G39" s="21"/>
      <c r="H39" s="21"/>
    </row>
    <row r="40" spans="1:8" x14ac:dyDescent="0.25">
      <c r="A40" s="14"/>
      <c r="B40" s="14"/>
      <c r="C40" s="14"/>
      <c r="D40" s="14"/>
      <c r="E40" s="14"/>
      <c r="F40" s="14"/>
      <c r="G40" s="14"/>
      <c r="H40" s="14"/>
    </row>
    <row r="41" spans="1:8" x14ac:dyDescent="0.25">
      <c r="F41" s="15" t="s">
        <v>32</v>
      </c>
      <c r="H41" s="15" t="s">
        <v>33</v>
      </c>
    </row>
    <row r="42" spans="1:8" x14ac:dyDescent="0.25">
      <c r="A42" t="s">
        <v>38</v>
      </c>
      <c r="F42" s="16">
        <f>6011.44</f>
        <v>6011.44</v>
      </c>
      <c r="G42" s="17"/>
      <c r="H42" s="18">
        <f>F63</f>
        <v>6834.2099999999991</v>
      </c>
    </row>
    <row r="43" spans="1:8" x14ac:dyDescent="0.25">
      <c r="A43" s="8" t="s">
        <v>24</v>
      </c>
      <c r="D43" s="13"/>
      <c r="F43" s="18"/>
      <c r="G43" s="17"/>
      <c r="H43" s="18"/>
    </row>
    <row r="44" spans="1:8" x14ac:dyDescent="0.25">
      <c r="A44" s="8">
        <v>44475</v>
      </c>
      <c r="B44" s="17">
        <f>2156.02</f>
        <v>2156.02</v>
      </c>
      <c r="D44" s="13"/>
      <c r="F44" s="11"/>
      <c r="G44" s="11"/>
      <c r="H44" s="11"/>
    </row>
    <row r="45" spans="1:8" x14ac:dyDescent="0.25">
      <c r="A45" s="8">
        <v>44489</v>
      </c>
      <c r="B45" s="17">
        <f>2812.59</f>
        <v>2812.59</v>
      </c>
      <c r="D45" s="13"/>
      <c r="F45" s="19">
        <f>B44+B45</f>
        <v>4968.6100000000006</v>
      </c>
      <c r="G45" s="17"/>
      <c r="H45" s="11"/>
    </row>
    <row r="46" spans="1:8" x14ac:dyDescent="0.25">
      <c r="A46" s="8">
        <v>44506</v>
      </c>
      <c r="B46" s="17">
        <f>1697.4</f>
        <v>1697.4</v>
      </c>
      <c r="D46" s="13"/>
      <c r="F46" s="11"/>
      <c r="G46" s="17"/>
      <c r="H46" s="11"/>
    </row>
    <row r="47" spans="1:8" x14ac:dyDescent="0.25">
      <c r="A47" s="8">
        <v>44517</v>
      </c>
      <c r="B47" s="17">
        <f>2260.56</f>
        <v>2260.56</v>
      </c>
      <c r="D47" s="13"/>
      <c r="F47" s="11"/>
      <c r="G47" s="17"/>
      <c r="H47" s="19">
        <f>B46+B47</f>
        <v>3957.96</v>
      </c>
    </row>
    <row r="48" spans="1:8" x14ac:dyDescent="0.25">
      <c r="A48" t="s">
        <v>4</v>
      </c>
      <c r="F48" s="17">
        <f>SUM(F42:F45)</f>
        <v>10980.05</v>
      </c>
      <c r="G48" s="17"/>
      <c r="H48" s="17">
        <f>H42+H47</f>
        <v>10792.169999999998</v>
      </c>
    </row>
    <row r="49" spans="1:9" x14ac:dyDescent="0.25">
      <c r="A49" t="s">
        <v>2</v>
      </c>
      <c r="F49" s="17"/>
      <c r="G49" s="17"/>
      <c r="H49" s="17"/>
    </row>
    <row r="50" spans="1:9" x14ac:dyDescent="0.25">
      <c r="A50" t="s">
        <v>7</v>
      </c>
      <c r="F50" s="17">
        <f>900</f>
        <v>900</v>
      </c>
      <c r="G50" s="17"/>
      <c r="H50" s="17">
        <f>900</f>
        <v>900</v>
      </c>
    </row>
    <row r="51" spans="1:9" x14ac:dyDescent="0.25">
      <c r="A51" t="s">
        <v>9</v>
      </c>
      <c r="F51" s="17">
        <f>550</f>
        <v>550</v>
      </c>
      <c r="G51" s="17"/>
      <c r="H51" s="17">
        <f>550</f>
        <v>550</v>
      </c>
    </row>
    <row r="52" spans="1:9" x14ac:dyDescent="0.25">
      <c r="A52" t="s">
        <v>5</v>
      </c>
      <c r="F52" s="17">
        <f>410.84</f>
        <v>410.84</v>
      </c>
      <c r="G52" s="17"/>
      <c r="H52" s="17">
        <f>F52*1.01</f>
        <v>414.94839999999999</v>
      </c>
    </row>
    <row r="53" spans="1:9" x14ac:dyDescent="0.25">
      <c r="A53" t="s">
        <v>8</v>
      </c>
      <c r="F53" s="17">
        <f>150</f>
        <v>150</v>
      </c>
      <c r="G53" s="17"/>
      <c r="H53" s="17">
        <f>150</f>
        <v>150</v>
      </c>
    </row>
    <row r="54" spans="1:9" x14ac:dyDescent="0.25">
      <c r="A54" t="s">
        <v>6</v>
      </c>
      <c r="F54" s="17">
        <f>100</f>
        <v>100</v>
      </c>
      <c r="G54" s="17"/>
      <c r="H54" s="17">
        <f>F54*1.02</f>
        <v>102</v>
      </c>
    </row>
    <row r="55" spans="1:9" x14ac:dyDescent="0.25">
      <c r="A55" t="s">
        <v>10</v>
      </c>
      <c r="F55" s="17">
        <f>295</f>
        <v>295</v>
      </c>
      <c r="G55" s="17"/>
      <c r="H55" s="17">
        <f>F55</f>
        <v>295</v>
      </c>
    </row>
    <row r="56" spans="1:9" x14ac:dyDescent="0.25">
      <c r="A56" t="s">
        <v>11</v>
      </c>
      <c r="F56" s="17">
        <f>65</f>
        <v>65</v>
      </c>
      <c r="G56" s="17"/>
      <c r="H56" s="17">
        <f>F56*1.05</f>
        <v>68.25</v>
      </c>
    </row>
    <row r="57" spans="1:9" x14ac:dyDescent="0.25">
      <c r="A57" t="s">
        <v>15</v>
      </c>
      <c r="F57" s="17"/>
      <c r="G57" s="17"/>
      <c r="H57" s="17">
        <f>(150000*0.07/12)*2</f>
        <v>1750.0000000000002</v>
      </c>
    </row>
    <row r="58" spans="1:9" x14ac:dyDescent="0.25">
      <c r="A58" t="s">
        <v>12</v>
      </c>
      <c r="F58" s="19">
        <f>225</f>
        <v>225</v>
      </c>
      <c r="G58" s="17"/>
      <c r="H58" s="19"/>
    </row>
    <row r="59" spans="1:9" x14ac:dyDescent="0.25">
      <c r="A59" t="s">
        <v>13</v>
      </c>
      <c r="F59" s="17">
        <f>SUM(F50:F58)</f>
        <v>2695.84</v>
      </c>
      <c r="G59" s="17"/>
      <c r="H59" s="17">
        <f>SUM(H50:H58)</f>
        <v>4230.1984000000002</v>
      </c>
      <c r="I59" s="9"/>
    </row>
    <row r="60" spans="1:9" x14ac:dyDescent="0.25">
      <c r="A60" t="s">
        <v>14</v>
      </c>
      <c r="F60" s="17">
        <f>F48-F59</f>
        <v>8284.2099999999991</v>
      </c>
      <c r="G60" s="17"/>
      <c r="H60" s="17">
        <f>H48-H59</f>
        <v>6561.971599999998</v>
      </c>
    </row>
    <row r="61" spans="1:9" x14ac:dyDescent="0.25">
      <c r="A61" t="s">
        <v>36</v>
      </c>
      <c r="F61" s="17">
        <f>0</f>
        <v>0</v>
      </c>
      <c r="G61" s="17"/>
      <c r="H61" s="17">
        <f>0</f>
        <v>0</v>
      </c>
    </row>
    <row r="62" spans="1:9" x14ac:dyDescent="0.25">
      <c r="A62" t="s">
        <v>35</v>
      </c>
      <c r="F62" s="19">
        <f>1450</f>
        <v>1450</v>
      </c>
      <c r="G62" s="17"/>
      <c r="H62" s="19">
        <f>F62</f>
        <v>1450</v>
      </c>
    </row>
    <row r="63" spans="1:9" x14ac:dyDescent="0.25">
      <c r="A63" t="s">
        <v>37</v>
      </c>
      <c r="F63" s="17">
        <f>F60+F61-F62</f>
        <v>6834.2099999999991</v>
      </c>
      <c r="G63" s="17"/>
      <c r="H63" s="17">
        <f>H60+H61-H62</f>
        <v>5111.971599999998</v>
      </c>
    </row>
  </sheetData>
  <mergeCells count="7">
    <mergeCell ref="A38:H38"/>
    <mergeCell ref="A39:H39"/>
    <mergeCell ref="A2:H2"/>
    <mergeCell ref="A3:H3"/>
    <mergeCell ref="A4:H4"/>
    <mergeCell ref="A36:H36"/>
    <mergeCell ref="A37:H37"/>
  </mergeCells>
  <pageMargins left="0.7" right="0.7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meframe xmlns="568e4323-6166-419a-8f53-6e3a0b61b862"/>
    <Year xmlns="568e4323-6166-419a-8f53-6e3a0b61b862" xsi:nil="true"/>
    <Active xmlns="6f749cba-a4da-4d82-ab9b-84d4b597cd5a">true</Active>
    <Course0 xmlns="b3e6bea2-5c2f-41bd-bcf9-3e6a72f41f89">ACCT105</Course0>
    <Handout_x0020_Type0 xmlns="b3e6bea2-5c2f-41bd-bcf9-3e6a72f41f89">Worksheet</Handout_x0020_Type0>
    <_dlc_DocId xmlns="568e4323-6166-419a-8f53-6e3a0b61b862">6DJW6YC4HTV2-395-680</_dlc_DocId>
    <_dlc_DocIdUrl xmlns="568e4323-6166-419a-8f53-6e3a0b61b862">
      <Url>https://infoshare.swic.edu/sites/dept/SuccessCenter/SuccessCenterStaffSite/_layouts/15/DocIdRedir.aspx?ID=6DJW6YC4HTV2-395-680</Url>
      <Description>6DJW6YC4HTV2-395-680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392DC3D1514419E8D12D0EE558DC3" ma:contentTypeVersion="7" ma:contentTypeDescription="Create a new document." ma:contentTypeScope="" ma:versionID="faeb56e69811d372bde4742eff30d3d5">
  <xsd:schema xmlns:xsd="http://www.w3.org/2001/XMLSchema" xmlns:xs="http://www.w3.org/2001/XMLSchema" xmlns:p="http://schemas.microsoft.com/office/2006/metadata/properties" xmlns:ns2="b3e6bea2-5c2f-41bd-bcf9-3e6a72f41f89" xmlns:ns3="568e4323-6166-419a-8f53-6e3a0b61b862" xmlns:ns4="6f749cba-a4da-4d82-ab9b-84d4b597cd5a" xmlns:ns5="07806390-6d37-4149-a5fe-c37f1fb59eaf" targetNamespace="http://schemas.microsoft.com/office/2006/metadata/properties" ma:root="true" ma:fieldsID="dd873f36f5dd7411f7e77ec57a728301" ns2:_="" ns3:_="" ns4:_="" ns5:_="">
    <xsd:import namespace="b3e6bea2-5c2f-41bd-bcf9-3e6a72f41f89"/>
    <xsd:import namespace="568e4323-6166-419a-8f53-6e3a0b61b862"/>
    <xsd:import namespace="6f749cba-a4da-4d82-ab9b-84d4b597cd5a"/>
    <xsd:import namespace="07806390-6d37-4149-a5fe-c37f1fb59eaf"/>
    <xsd:element name="properties">
      <xsd:complexType>
        <xsd:sequence>
          <xsd:element name="documentManagement">
            <xsd:complexType>
              <xsd:all>
                <xsd:element ref="ns2:Course0"/>
                <xsd:element ref="ns2:Handout_x0020_Type0"/>
                <xsd:element ref="ns3:Timeframe" minOccurs="0"/>
                <xsd:element ref="ns3:Year" minOccurs="0"/>
                <xsd:element ref="ns4:Active" minOccurs="0"/>
                <xsd:element ref="ns3:_dlc_DocId" minOccurs="0"/>
                <xsd:element ref="ns3:_dlc_DocIdUrl" minOccurs="0"/>
                <xsd:element ref="ns3:_dlc_DocIdPersistId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6bea2-5c2f-41bd-bcf9-3e6a72f41f89" elementFormDefault="qualified">
    <xsd:import namespace="http://schemas.microsoft.com/office/2006/documentManagement/types"/>
    <xsd:import namespace="http://schemas.microsoft.com/office/infopath/2007/PartnerControls"/>
    <xsd:element name="Course0" ma:index="3" ma:displayName="Course" ma:format="Dropdown" ma:internalName="Course0">
      <xsd:simpleType>
        <xsd:restriction base="dms:Choice">
          <xsd:enumeration value="ACCT105"/>
          <xsd:enumeration value="ACCT110"/>
          <xsd:enumeration value="ACCT111"/>
          <xsd:enumeration value="BIOL100"/>
          <xsd:enumeration value="BIOL101"/>
          <xsd:enumeration value="BIOL105"/>
          <xsd:enumeration value="BIOL157"/>
          <xsd:enumeration value="BIOL158"/>
          <xsd:enumeration value="BUS101"/>
          <xsd:enumeration value="BUS205"/>
          <xsd:enumeration value="BUS209"/>
          <xsd:enumeration value="BUS215"/>
          <xsd:enumeration value="CHEM101"/>
          <xsd:enumeration value="CHEM105"/>
          <xsd:enumeration value="ECON115"/>
          <xsd:enumeration value="ECON201"/>
          <xsd:enumeration value="ECON202"/>
          <xsd:enumeration value="ES101"/>
          <xsd:enumeration value="ES102"/>
          <xsd:enumeration value="MATH093"/>
          <xsd:enumeration value="MATH095"/>
          <xsd:enumeration value="MATH096"/>
          <xsd:enumeration value="MATH097"/>
          <xsd:enumeration value="MATH107"/>
          <xsd:enumeration value="MATH111"/>
          <xsd:enumeration value="MATH112"/>
          <xsd:enumeration value="MATH113"/>
          <xsd:enumeration value="MATH114"/>
          <xsd:enumeration value="MATH191"/>
          <xsd:enumeration value="MATH203"/>
          <xsd:enumeration value="MATH204"/>
          <xsd:enumeration value="MGMT102"/>
          <xsd:enumeration value="PHYS101"/>
          <xsd:enumeration value="PHYS151"/>
          <xsd:enumeration value="PHYS204"/>
          <xsd:enumeration value="GENERAL"/>
          <xsd:enumeration value="BOOTCAMP"/>
          <xsd:enumeration value="READING"/>
          <xsd:enumeration value="WRITING"/>
        </xsd:restriction>
      </xsd:simpleType>
    </xsd:element>
    <xsd:element name="Handout_x0020_Type0" ma:index="4" ma:displayName="Handout Type" ma:format="Dropdown" ma:internalName="Handout_x0020_Type0">
      <xsd:simpleType>
        <xsd:restriction base="dms:Choice">
          <xsd:enumeration value="Informational"/>
          <xsd:enumeration value="Other"/>
          <xsd:enumeration value="Workshee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e4323-6166-419a-8f53-6e3a0b61b862" elementFormDefault="qualified">
    <xsd:import namespace="http://schemas.microsoft.com/office/2006/documentManagement/types"/>
    <xsd:import namespace="http://schemas.microsoft.com/office/infopath/2007/PartnerControls"/>
    <xsd:element name="Timeframe" ma:index="5" nillable="true" ma:displayName="Timeframe" ma:internalName="Timefram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ademic"/>
                    <xsd:enumeration value="beginning"/>
                    <xsd:enumeration value="calendar"/>
                    <xsd:enumeration value="day"/>
                    <xsd:enumeration value="end"/>
                    <xsd:enumeration value="enrollment"/>
                    <xsd:enumeration value="fall"/>
                    <xsd:enumeration value="fiscal"/>
                    <xsd:enumeration value="friday"/>
                    <xsd:enumeration value="middle"/>
                    <xsd:enumeration value="monday"/>
                    <xsd:enumeration value="night"/>
                    <xsd:enumeration value="saturday"/>
                    <xsd:enumeration value="spring"/>
                    <xsd:enumeration value="summer"/>
                    <xsd:enumeration value="sunday"/>
                    <xsd:enumeration value="surs"/>
                    <xsd:enumeration value="thursday"/>
                    <xsd:enumeration value="tuesday"/>
                    <xsd:enumeration value="wednesday"/>
                  </xsd:restriction>
                </xsd:simpleType>
              </xsd:element>
            </xsd:sequence>
          </xsd:extension>
        </xsd:complexContent>
      </xsd:complexType>
    </xsd:element>
    <xsd:element name="Year" ma:index="6" nillable="true" ma:displayName="Year" ma:list="{6ac9e68d-0079-43da-86e0-7344592b2008}" ma:internalName="Year" ma:readOnly="false" ma:showField="Title" ma:web="568e4323-6166-419a-8f53-6e3a0b61b862">
      <xsd:simpleType>
        <xsd:restriction base="dms:Lookup"/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49cba-a4da-4d82-ab9b-84d4b597cd5a" elementFormDefault="qualified">
    <xsd:import namespace="http://schemas.microsoft.com/office/2006/documentManagement/types"/>
    <xsd:import namespace="http://schemas.microsoft.com/office/infopath/2007/PartnerControls"/>
    <xsd:element name="Active" ma:index="7" nillable="true" ma:displayName="Active" ma:default="1" ma:internalName="Acti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06390-6d37-4149-a5fe-c37f1fb59ea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ECD0E-9050-4CEA-9B9F-56A93208497C}">
  <ds:schemaRefs>
    <ds:schemaRef ds:uri="b3e6bea2-5c2f-41bd-bcf9-3e6a72f41f89"/>
    <ds:schemaRef ds:uri="http://schemas.microsoft.com/office/infopath/2007/PartnerControls"/>
    <ds:schemaRef ds:uri="6f749cba-a4da-4d82-ab9b-84d4b597cd5a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568e4323-6166-419a-8f53-6e3a0b61b86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48163E-D49D-484E-A023-8E3D42A101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396809-FFAF-465D-B51C-608378E8641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B80802-3BC6-4BDC-BB80-36488869C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e6bea2-5c2f-41bd-bcf9-3e6a72f41f89"/>
    <ds:schemaRef ds:uri="568e4323-6166-419a-8f53-6e3a0b61b862"/>
    <ds:schemaRef ds:uri="6f749cba-a4da-4d82-ab9b-84d4b597cd5a"/>
    <ds:schemaRef ds:uri="07806390-6d37-4149-a5fe-c37f1fb59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Budget</vt:lpstr>
    </vt:vector>
  </TitlesOfParts>
  <Company>Southwestern Illinois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Accounting 105 Cash Budget</dc:title>
  <dc:subject>Accounting</dc:subject>
  <dc:creator>Gugliotta, Sharon</dc:creator>
  <cp:lastModifiedBy>Gugliotta, Sharon</cp:lastModifiedBy>
  <cp:lastPrinted>2024-02-20T18:31:07Z</cp:lastPrinted>
  <dcterms:created xsi:type="dcterms:W3CDTF">2021-10-18T20:55:13Z</dcterms:created>
  <dcterms:modified xsi:type="dcterms:W3CDTF">2026-03-24T21:30:17Z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0x010100837392DC3D1514419E8D12D0EE558DC3</vt:lpwstr>
  </property>
  <property fmtid="{D5CDD505-2E9C-101B-9397-08002B2CF9AE}" pid="3" name="_dlc_DocIdItemGuid">
    <vt:lpwstr>a9da759d-ed6e-48cd-affe-6c0892488876</vt:lpwstr>
  </property>
</Properties>
</file>